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Доходы" sheetId="1" r:id="rId1"/>
  </sheets>
  <definedNames>
    <definedName name="_xlnm._FilterDatabase" localSheetId="0" hidden="1">Доходы!$A$9:$J$52</definedName>
    <definedName name="_xlnm.Print_Titles" localSheetId="0">Доходы!$8:$9</definedName>
    <definedName name="_xlnm.Print_Area" localSheetId="0">Доходы!$A$1:$E$52</definedName>
  </definedNames>
  <calcPr calcId="125725"/>
</workbook>
</file>

<file path=xl/calcChain.xml><?xml version="1.0" encoding="utf-8"?>
<calcChain xmlns="http://schemas.openxmlformats.org/spreadsheetml/2006/main">
  <c r="D30" i="1"/>
  <c r="D31"/>
  <c r="D26"/>
  <c r="C26"/>
  <c r="C10" s="1"/>
  <c r="C30"/>
  <c r="C31"/>
  <c r="D27"/>
  <c r="C27"/>
  <c r="C28"/>
  <c r="E18"/>
  <c r="E17" s="1"/>
  <c r="E28"/>
  <c r="D28"/>
  <c r="D13" l="1"/>
  <c r="E48"/>
  <c r="E51"/>
  <c r="D51"/>
  <c r="C51"/>
  <c r="D49"/>
  <c r="C49"/>
  <c r="C48" s="1"/>
  <c r="E36"/>
  <c r="D36"/>
  <c r="C36"/>
  <c r="D17"/>
  <c r="C13"/>
  <c r="D23"/>
  <c r="C23"/>
  <c r="C18"/>
  <c r="C17" s="1"/>
  <c r="D48" l="1"/>
  <c r="E47"/>
  <c r="E45"/>
  <c r="E42"/>
  <c r="D38"/>
  <c r="D35" s="1"/>
  <c r="D46"/>
  <c r="C46"/>
  <c r="D44"/>
  <c r="D43" s="1"/>
  <c r="C44"/>
  <c r="C43" s="1"/>
  <c r="D41"/>
  <c r="D40" s="1"/>
  <c r="C41"/>
  <c r="C38"/>
  <c r="C35" s="1"/>
  <c r="E39"/>
  <c r="E41" l="1"/>
  <c r="C40"/>
  <c r="E46"/>
  <c r="E44"/>
  <c r="E22"/>
  <c r="D21"/>
  <c r="C21"/>
  <c r="D18"/>
  <c r="D12"/>
  <c r="C12"/>
  <c r="E38"/>
  <c r="E25"/>
  <c r="E16"/>
  <c r="E14"/>
  <c r="E43" l="1"/>
  <c r="D34"/>
  <c r="D33" s="1"/>
  <c r="C20"/>
  <c r="C11" s="1"/>
  <c r="D20"/>
  <c r="D11" s="1"/>
  <c r="D10" s="1"/>
  <c r="E24"/>
  <c r="E21"/>
  <c r="E23"/>
  <c r="E13"/>
  <c r="E20" l="1"/>
  <c r="E35"/>
  <c r="E27"/>
  <c r="E12"/>
  <c r="E26" l="1"/>
  <c r="E11" l="1"/>
  <c r="E40"/>
  <c r="C34"/>
  <c r="E34" s="1"/>
  <c r="C33" l="1"/>
  <c r="E33" l="1"/>
</calcChain>
</file>

<file path=xl/sharedStrings.xml><?xml version="1.0" encoding="utf-8"?>
<sst xmlns="http://schemas.openxmlformats.org/spreadsheetml/2006/main" count="99" uniqueCount="99">
  <si>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</si>
  <si>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</si>
  <si>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</si>
  <si>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</si>
  <si>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</si>
  <si>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</si>
  <si>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</si>
  <si>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</si>
  <si>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</si>
  <si>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</si>
  <si>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</si>
  <si>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</si>
  <si>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</si>
  <si>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</si>
  <si>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</si>
  <si>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</si>
  <si>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</si>
  <si>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</si>
  <si>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</si>
  <si>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</si>
  <si>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</si>
  <si>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</si>
  <si>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</si>
  <si>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</si>
  <si>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</si>
  <si>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</si>
  <si>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</si>
  <si>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</si>
  <si>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</si>
  <si>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</si>
  <si>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</si>
  <si>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</si>
  <si>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</si>
  <si>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</si>
  <si>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</si>
  <si>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</si>
  <si>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</si>
  <si>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</si>
  <si>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</si>
  <si>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</si>
  <si>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</si>
  <si>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</si>
  <si>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</si>
  <si>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</si>
  <si>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</si>
  <si>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</si>
  <si>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</si>
  <si>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</si>
  <si>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</si>
  <si>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</si>
  <si>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</si>
  <si>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</si>
  <si>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</si>
  <si>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</si>
  <si>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</si>
  <si>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</si>
  <si>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</si>
  <si>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</si>
  <si>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</si>
  <si>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</si>
  <si>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</si>
  <si>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</si>
  <si>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</si>
  <si>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</si>
  <si>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</si>
  <si>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</si>
  <si>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</si>
  <si>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</si>
  <si>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</si>
  <si>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</si>
  <si>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</si>
  <si>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</si>
  <si>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</si>
  <si>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</si>
  <si>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</si>
  <si>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</si>
  <si>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</si>
  <si>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</si>
  <si>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</si>
  <si>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</si>
  <si>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</si>
  <si>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1 01 02020 01 1000 110</t>
  </si>
  <si>
    <t>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практикой,адвокатов,учредившихся адвокатские кабинеты,и других лиц занимающихся частной практикой в соответствии со статьей 227 налогового кодекса Российской Федерации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</si>
  <si>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</si>
  <si>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</si>
  <si>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Доходы,получаемые в виде арендной платы, а также средств от продажи права на заключение договоров аренды за земли, находящиеся в собственности сельских поселений</t>
  </si>
  <si>
    <t>1 11 05025 10 0000 120</t>
  </si>
  <si>
    <t>к решению Совета депутатов Пятинского сельского поселения Ромодановского муниципального района Республики Мордовия "Об исполнении бюджета Пятинского сельского поселения Ромодановского муниципального района Республики Мордовия за 2021 год"</t>
  </si>
  <si>
    <t>ДОХОДЫ БЮЖЕТА ПЯТИНСКОГО СЕЛЬСКОГО ПОСЕЛЕНИЯ РОМОДАНОВСКОГО МУНИЦИПАЛЬНОГО РАЙОНА РЕСПУБЛИКИ МОРДОВИЯ ЗА 2021 ГОД ПО КОДАМ КЛАССИФИКАЦИИ ДОХОДОВ БЮДЖЕТА</t>
  </si>
  <si>
    <t>1 14  00000 00 0000 000</t>
  </si>
  <si>
    <t>ДОХОДЫ ОТ ПРОДАЖИ МАТЕРИАЛЬНЫХ И НЕМАТЕРИАЛЬНЫХ АКТИВОВ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</si>
  <si>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</si>
  <si>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</si>
  <si>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</si>
  <si>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</si>
  <si>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Прочие субсидии бюджетам сельских поселений</t>
  </si>
  <si>
    <t>Субвенции бюджетам на осуществление государственных полномочий Российской Федерации по  первичному воинскому учету на территориях, где отсутствуют военные комиссариаты</t>
  </si>
  <si>
    <t>Субвенции бюджетам сельских поселений на осуществление государственных полномочийРоссийской Федерации  по первичному воинскому учету на территориях, где отсутствуют военные комиссариаты</t>
  </si>
  <si>
    <t>от "  "      2021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</si>
</sst>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6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38" borderId="18" xfId="157" applyNumberFormat="1" applyFont="1" applyFill="1" applyBorder="1" applyProtection="1">
      <alignment horizontal="center"/>
    </xf>
    <xf numFmtId="0" fontId="26" fillId="38" borderId="41" xfId="144" applyNumberFormat="1" applyFont="1" applyFill="1" applyBorder="1" applyAlignment="1" applyProtection="1">
      <alignment wrapText="1"/>
    </xf>
    <xf numFmtId="0" fontId="17" fillId="0" borderId="10" xfId="1" applyFont="1" applyFill="1" applyBorder="1" applyAlignment="1">
      <alignment horizontal="center" vertical="top"/>
    </xf>
    <xf numFmtId="3" fontId="17" fillId="41" borderId="10" xfId="1" applyNumberFormat="1" applyFont="1" applyFill="1" applyBorder="1" applyAlignment="1">
      <alignment horizontal="center" vertical="top"/>
    </xf>
    <xf numFmtId="0" fontId="17" fillId="0" borderId="10" xfId="1" applyFont="1" applyFill="1" applyBorder="1" applyAlignment="1">
      <alignment horizontal="justify" vertical="top" wrapText="1"/>
    </xf>
    <xf numFmtId="0" fontId="18" fillId="0" borderId="58" xfId="0" applyFont="1" applyFill="1" applyBorder="1"/>
    <xf numFmtId="49" fontId="26" fillId="0" borderId="59" xfId="157" applyNumberFormat="1" applyFont="1" applyBorder="1" applyProtection="1">
      <alignment horizontal="center"/>
    </xf>
    <xf numFmtId="0" fontId="17" fillId="38" borderId="10" xfId="0" applyNumberFormat="1" applyFont="1" applyFill="1" applyBorder="1" applyAlignment="1">
      <alignment horizontal="justify" vertical="top" wrapText="1"/>
    </xf>
    <xf numFmtId="164" fontId="17" fillId="40" borderId="10" xfId="0" applyNumberFormat="1" applyFont="1" applyFill="1" applyBorder="1" applyAlignment="1">
      <alignment horizontal="right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53"/>
  <sheetViews>
    <sheetView tabSelected="1" view="pageBreakPreview" zoomScale="90" zoomScaleNormal="100" zoomScaleSheetLayoutView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4" t="s">
        <v>45</v>
      </c>
      <c r="D1" s="74"/>
      <c r="E1" s="74"/>
    </row>
    <row r="2" spans="1:10" ht="15">
      <c r="A2" s="14"/>
      <c r="B2" s="1"/>
      <c r="C2" s="75" t="s">
        <v>87</v>
      </c>
      <c r="D2" s="75"/>
      <c r="E2" s="75"/>
    </row>
    <row r="3" spans="1:10" ht="27" customHeight="1">
      <c r="A3" s="14"/>
      <c r="B3" s="1"/>
      <c r="C3" s="75"/>
      <c r="D3" s="75"/>
      <c r="E3" s="75"/>
    </row>
    <row r="4" spans="1:10" ht="60.75" customHeight="1">
      <c r="A4" s="14"/>
      <c r="B4" s="1"/>
      <c r="C4" s="75"/>
      <c r="D4" s="75"/>
      <c r="E4" s="75"/>
    </row>
    <row r="5" spans="1:10" ht="32.25" customHeight="1">
      <c r="A5" s="14"/>
      <c r="B5" s="15"/>
      <c r="C5" s="74" t="s">
        <v>98</v>
      </c>
      <c r="D5" s="74"/>
      <c r="E5" s="74"/>
    </row>
    <row r="6" spans="1:10" ht="51" customHeight="1">
      <c r="A6" s="73" t="s">
        <v>88</v>
      </c>
      <c r="B6" s="73"/>
      <c r="C6" s="73"/>
      <c r="D6" s="73"/>
      <c r="E6" s="73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59" t="s">
        <v>9</v>
      </c>
      <c r="B10" s="60" t="s">
        <v>10</v>
      </c>
      <c r="C10" s="61">
        <f>C11+C33+C26+C30</f>
        <v>3727.4</v>
      </c>
      <c r="D10" s="61">
        <f>D11+D33+D26+D30</f>
        <v>8299.1</v>
      </c>
      <c r="E10" s="61">
        <v>222.6</v>
      </c>
      <c r="F10" s="4"/>
      <c r="G10" s="4"/>
      <c r="H10" s="4"/>
      <c r="I10" s="4"/>
      <c r="J10" s="4"/>
    </row>
    <row r="11" spans="1:10" s="5" customFormat="1" ht="14.25">
      <c r="A11" s="59" t="s">
        <v>11</v>
      </c>
      <c r="B11" s="60" t="s">
        <v>12</v>
      </c>
      <c r="C11" s="61">
        <f>C12+C17+C20</f>
        <v>1131.2</v>
      </c>
      <c r="D11" s="61">
        <f>D12+D17+D20</f>
        <v>1182.8</v>
      </c>
      <c r="E11" s="61">
        <f t="shared" ref="E10:E12" si="0">IF(C11=0,"-",IF(C11&lt;0,"-",IF(D11&lt;0,"-",IF(D11/C11&gt;2,"в "&amp;ROUND(D11/C11,1)&amp;" раза",D11/C11*100))))</f>
        <v>104.56152758132956</v>
      </c>
      <c r="F11" s="4"/>
      <c r="G11" s="4"/>
      <c r="H11" s="4"/>
      <c r="I11" s="4"/>
      <c r="J11" s="4"/>
    </row>
    <row r="12" spans="1:10" s="5" customFormat="1" ht="14.25">
      <c r="A12" s="59" t="s">
        <v>13</v>
      </c>
      <c r="B12" s="60" t="s">
        <v>14</v>
      </c>
      <c r="C12" s="61">
        <f>C13</f>
        <v>198</v>
      </c>
      <c r="D12" s="61">
        <f>D13</f>
        <v>228.3</v>
      </c>
      <c r="E12" s="61">
        <f t="shared" si="0"/>
        <v>115.30303030303031</v>
      </c>
      <c r="F12" s="4"/>
      <c r="G12" s="4"/>
      <c r="H12" s="4"/>
      <c r="I12" s="4"/>
      <c r="J12" s="4"/>
    </row>
    <row r="13" spans="1:10" s="5" customFormat="1" ht="15">
      <c r="A13" s="42" t="s">
        <v>15</v>
      </c>
      <c r="B13" s="43" t="s">
        <v>16</v>
      </c>
      <c r="C13" s="34">
        <f>C14</f>
        <v>198</v>
      </c>
      <c r="D13" s="34">
        <f>D14+D16+D15</f>
        <v>228.3</v>
      </c>
      <c r="E13" s="34">
        <f t="shared" ref="E13:E25" si="1">IF(C13=0,"-",IF(C13&lt;0,"-",IF(D13&lt;0,"-",IF(D13/C13&gt;2,"в "&amp;ROUND(D13/C13,1)&amp;" раза",D13/C13*100))))</f>
        <v>115.30303030303031</v>
      </c>
      <c r="F13" s="4"/>
      <c r="G13" s="4"/>
      <c r="H13" s="4"/>
      <c r="I13" s="4"/>
      <c r="J13" s="4"/>
    </row>
    <row r="14" spans="1:10" s="5" customFormat="1" ht="78">
      <c r="A14" s="39" t="s">
        <v>70</v>
      </c>
      <c r="B14" s="40" t="s">
        <v>32</v>
      </c>
      <c r="C14" s="41">
        <v>198</v>
      </c>
      <c r="D14" s="41">
        <v>225.4</v>
      </c>
      <c r="E14" s="41">
        <f t="shared" si="1"/>
        <v>113.83838383838385</v>
      </c>
      <c r="F14" s="4"/>
      <c r="G14" s="4"/>
      <c r="H14" s="4"/>
      <c r="I14" s="4"/>
      <c r="J14" s="4"/>
    </row>
    <row r="15" spans="1:10" s="5" customFormat="1" ht="105" customHeight="1">
      <c r="A15" s="39" t="s">
        <v>81</v>
      </c>
      <c r="B15" s="40" t="s">
        <v>82</v>
      </c>
      <c r="C15" s="41"/>
      <c r="D15" s="41"/>
      <c r="E15" s="41"/>
      <c r="F15" s="4"/>
      <c r="G15" s="4"/>
      <c r="H15" s="4"/>
      <c r="I15" s="4"/>
      <c r="J15" s="4"/>
    </row>
    <row r="16" spans="1:10" s="5" customFormat="1" ht="45">
      <c r="A16" s="23" t="s">
        <v>71</v>
      </c>
      <c r="B16" s="24" t="s">
        <v>17</v>
      </c>
      <c r="C16" s="25"/>
      <c r="D16" s="25">
        <v>2.9</v>
      </c>
      <c r="E16" s="25" t="str">
        <f t="shared" si="1"/>
        <v>-</v>
      </c>
      <c r="F16" s="4"/>
      <c r="G16" s="4"/>
      <c r="H16" s="4"/>
      <c r="I16" s="4"/>
      <c r="J16" s="4"/>
    </row>
    <row r="17" spans="1:10" s="5" customFormat="1" ht="14.25">
      <c r="A17" s="35" t="s">
        <v>18</v>
      </c>
      <c r="B17" s="36" t="s">
        <v>19</v>
      </c>
      <c r="C17" s="37">
        <f>C18</f>
        <v>48.2</v>
      </c>
      <c r="D17" s="37">
        <f>D19</f>
        <v>165</v>
      </c>
      <c r="E17" s="37">
        <f>E18</f>
        <v>342.3</v>
      </c>
      <c r="F17" s="4"/>
      <c r="G17" s="4"/>
      <c r="H17" s="4"/>
      <c r="I17" s="4"/>
      <c r="J17" s="4"/>
    </row>
    <row r="18" spans="1:10" s="5" customFormat="1" ht="15">
      <c r="A18" s="42" t="s">
        <v>20</v>
      </c>
      <c r="B18" s="43" t="s">
        <v>21</v>
      </c>
      <c r="C18" s="34">
        <f>C19</f>
        <v>48.2</v>
      </c>
      <c r="D18" s="34">
        <f>D19</f>
        <v>165</v>
      </c>
      <c r="E18" s="34">
        <f>E19</f>
        <v>342.3</v>
      </c>
      <c r="F18" s="4"/>
      <c r="G18" s="4"/>
      <c r="H18" s="4"/>
      <c r="I18" s="4"/>
      <c r="J18" s="4"/>
    </row>
    <row r="19" spans="1:10" s="5" customFormat="1" ht="47.25" customHeight="1">
      <c r="A19" s="23" t="s">
        <v>57</v>
      </c>
      <c r="B19" s="24" t="s">
        <v>58</v>
      </c>
      <c r="C19" s="25">
        <v>48.2</v>
      </c>
      <c r="D19" s="25">
        <v>165</v>
      </c>
      <c r="E19" s="25">
        <v>342.3</v>
      </c>
      <c r="F19" s="4"/>
      <c r="G19" s="4"/>
      <c r="H19" s="4"/>
      <c r="I19" s="4"/>
      <c r="J19" s="4"/>
    </row>
    <row r="20" spans="1:10" s="5" customFormat="1" ht="14.25">
      <c r="A20" s="35" t="s">
        <v>46</v>
      </c>
      <c r="B20" s="36" t="s">
        <v>47</v>
      </c>
      <c r="C20" s="37">
        <f>C21+C23</f>
        <v>885</v>
      </c>
      <c r="D20" s="37">
        <f>D21+D23</f>
        <v>789.5</v>
      </c>
      <c r="E20" s="37">
        <f t="shared" si="1"/>
        <v>89.209039548022588</v>
      </c>
      <c r="F20" s="4"/>
      <c r="G20" s="4"/>
      <c r="H20" s="4"/>
      <c r="I20" s="4"/>
      <c r="J20" s="4"/>
    </row>
    <row r="21" spans="1:10" s="5" customFormat="1" ht="30.75" customHeight="1">
      <c r="A21" s="44" t="s">
        <v>48</v>
      </c>
      <c r="B21" s="45" t="s">
        <v>49</v>
      </c>
      <c r="C21" s="34">
        <f>C22</f>
        <v>155</v>
      </c>
      <c r="D21" s="34">
        <f>D22</f>
        <v>118.7</v>
      </c>
      <c r="E21" s="34">
        <f t="shared" si="1"/>
        <v>76.580645161290334</v>
      </c>
      <c r="F21" s="4"/>
      <c r="G21" s="4"/>
      <c r="H21" s="4"/>
      <c r="I21" s="4"/>
      <c r="J21" s="4"/>
    </row>
    <row r="22" spans="1:10" s="5" customFormat="1" ht="77.25" customHeight="1">
      <c r="A22" s="26" t="s">
        <v>72</v>
      </c>
      <c r="B22" s="27" t="s">
        <v>50</v>
      </c>
      <c r="C22" s="25">
        <v>155</v>
      </c>
      <c r="D22" s="25">
        <v>118.7</v>
      </c>
      <c r="E22" s="25">
        <f t="shared" si="1"/>
        <v>76.580645161290334</v>
      </c>
      <c r="F22" s="4"/>
      <c r="G22" s="4"/>
      <c r="H22" s="4"/>
      <c r="I22" s="4"/>
      <c r="J22" s="4"/>
    </row>
    <row r="23" spans="1:10" s="5" customFormat="1" ht="31.5" customHeight="1">
      <c r="A23" s="63" t="s">
        <v>51</v>
      </c>
      <c r="B23" s="62" t="s">
        <v>52</v>
      </c>
      <c r="C23" s="34">
        <f>C24+C25</f>
        <v>730</v>
      </c>
      <c r="D23" s="34">
        <f>D24+D25</f>
        <v>670.8</v>
      </c>
      <c r="E23" s="34">
        <f t="shared" si="1"/>
        <v>91.890410958904098</v>
      </c>
      <c r="F23" s="4"/>
      <c r="G23" s="4"/>
      <c r="H23" s="4"/>
      <c r="I23" s="4"/>
      <c r="J23" s="4"/>
    </row>
    <row r="24" spans="1:10" s="5" customFormat="1" ht="62.25" customHeight="1">
      <c r="A24" s="26" t="s">
        <v>55</v>
      </c>
      <c r="B24" s="27" t="s">
        <v>53</v>
      </c>
      <c r="C24" s="25">
        <v>385</v>
      </c>
      <c r="D24" s="25">
        <v>355.4</v>
      </c>
      <c r="E24" s="28">
        <f t="shared" si="1"/>
        <v>92.3116883116883</v>
      </c>
      <c r="F24" s="4"/>
      <c r="G24" s="4"/>
      <c r="H24" s="4"/>
      <c r="I24" s="4"/>
      <c r="J24" s="4"/>
    </row>
    <row r="25" spans="1:10" s="5" customFormat="1" ht="65.25" customHeight="1">
      <c r="A25" s="26" t="s">
        <v>54</v>
      </c>
      <c r="B25" s="27" t="s">
        <v>56</v>
      </c>
      <c r="C25" s="25">
        <v>345</v>
      </c>
      <c r="D25" s="25">
        <v>315.39999999999998</v>
      </c>
      <c r="E25" s="25">
        <f t="shared" si="1"/>
        <v>91.420289855072454</v>
      </c>
      <c r="F25" s="4"/>
      <c r="G25" s="4"/>
      <c r="H25" s="4"/>
      <c r="I25" s="4"/>
      <c r="J25" s="4"/>
    </row>
    <row r="26" spans="1:10" s="5" customFormat="1" ht="42.75">
      <c r="A26" s="35" t="s">
        <v>22</v>
      </c>
      <c r="B26" s="36" t="s">
        <v>23</v>
      </c>
      <c r="C26" s="37">
        <f t="shared" ref="C26:D28" si="2">C27</f>
        <v>75</v>
      </c>
      <c r="D26" s="37">
        <f t="shared" si="2"/>
        <v>58.5</v>
      </c>
      <c r="E26" s="37">
        <f t="shared" ref="E26:E27" si="3">IF(C26=0,"-",IF(C26&lt;0,"-",IF(D26&lt;0,"-",IF(D26/C26&gt;2,"в "&amp;ROUND(D26/C26,1)&amp;" раза",D26/C26*100))))</f>
        <v>78</v>
      </c>
      <c r="F26" s="4"/>
      <c r="G26" s="4"/>
      <c r="H26" s="4"/>
      <c r="I26" s="4"/>
      <c r="J26" s="4"/>
    </row>
    <row r="27" spans="1:10" s="5" customFormat="1" ht="88.5" customHeight="1">
      <c r="A27" s="42" t="s">
        <v>24</v>
      </c>
      <c r="B27" s="43" t="s">
        <v>25</v>
      </c>
      <c r="C27" s="34">
        <f t="shared" si="2"/>
        <v>75</v>
      </c>
      <c r="D27" s="34">
        <f t="shared" si="2"/>
        <v>58.5</v>
      </c>
      <c r="E27" s="34">
        <f t="shared" si="3"/>
        <v>78</v>
      </c>
      <c r="F27" s="4"/>
      <c r="G27" s="4"/>
      <c r="H27" s="4"/>
      <c r="I27" s="4"/>
      <c r="J27" s="4"/>
    </row>
    <row r="28" spans="1:10" s="5" customFormat="1" ht="88.5" customHeight="1">
      <c r="A28" s="38" t="s">
        <v>83</v>
      </c>
      <c r="B28" s="71" t="s">
        <v>84</v>
      </c>
      <c r="C28" s="32">
        <f t="shared" si="2"/>
        <v>75</v>
      </c>
      <c r="D28" s="32">
        <f t="shared" si="2"/>
        <v>58.5</v>
      </c>
      <c r="E28" s="32">
        <f>E29</f>
        <v>135</v>
      </c>
      <c r="F28" s="4"/>
      <c r="G28" s="4"/>
      <c r="H28" s="4"/>
      <c r="I28" s="4"/>
      <c r="J28" s="4"/>
    </row>
    <row r="29" spans="1:10" s="5" customFormat="1" ht="46.5" customHeight="1">
      <c r="A29" s="23" t="s">
        <v>86</v>
      </c>
      <c r="B29" s="24" t="s">
        <v>85</v>
      </c>
      <c r="C29" s="25">
        <v>75</v>
      </c>
      <c r="D29" s="25">
        <v>58.5</v>
      </c>
      <c r="E29" s="25">
        <v>135</v>
      </c>
      <c r="F29" s="4"/>
      <c r="G29" s="4"/>
      <c r="H29" s="4"/>
      <c r="I29" s="4"/>
      <c r="J29" s="4"/>
    </row>
    <row r="30" spans="1:10" s="5" customFormat="1" ht="29.25" customHeight="1">
      <c r="A30" s="59" t="s">
        <v>89</v>
      </c>
      <c r="B30" s="60" t="s">
        <v>90</v>
      </c>
      <c r="C30" s="72">
        <f>C31</f>
        <v>1500</v>
      </c>
      <c r="D30" s="72">
        <f>D31</f>
        <v>6036.6</v>
      </c>
      <c r="E30" s="72"/>
      <c r="F30" s="4"/>
      <c r="G30" s="4"/>
      <c r="H30" s="4"/>
      <c r="I30" s="4"/>
      <c r="J30" s="4"/>
    </row>
    <row r="31" spans="1:10" s="5" customFormat="1" ht="41.25" customHeight="1">
      <c r="A31" s="59" t="s">
        <v>91</v>
      </c>
      <c r="B31" s="60" t="s">
        <v>92</v>
      </c>
      <c r="C31" s="72">
        <f>C32</f>
        <v>1500</v>
      </c>
      <c r="D31" s="72">
        <f>D32</f>
        <v>6036.6</v>
      </c>
      <c r="E31" s="72"/>
      <c r="F31" s="4"/>
      <c r="G31" s="4"/>
      <c r="H31" s="4"/>
      <c r="I31" s="4"/>
      <c r="J31" s="4"/>
    </row>
    <row r="32" spans="1:10" s="5" customFormat="1" ht="64.5" customHeight="1">
      <c r="A32" s="23" t="s">
        <v>93</v>
      </c>
      <c r="B32" s="24" t="s">
        <v>94</v>
      </c>
      <c r="C32" s="25">
        <v>1500</v>
      </c>
      <c r="D32" s="25">
        <v>6036.6</v>
      </c>
      <c r="E32" s="25"/>
      <c r="F32" s="4"/>
      <c r="G32" s="4"/>
      <c r="H32" s="4"/>
      <c r="I32" s="4"/>
      <c r="J32" s="4"/>
    </row>
    <row r="33" spans="1:10" s="7" customFormat="1" ht="14.25">
      <c r="A33" s="56" t="s">
        <v>26</v>
      </c>
      <c r="B33" s="57" t="s">
        <v>27</v>
      </c>
      <c r="C33" s="58">
        <f>C34</f>
        <v>1021.1999999999999</v>
      </c>
      <c r="D33" s="58">
        <f>D34</f>
        <v>1021.1999999999999</v>
      </c>
      <c r="E33" s="58">
        <f t="shared" ref="E33:E40" si="4">IF(C33=0,"-",IF(C33&lt;0,"-",IF(D33&lt;0,"-",IF(D33/C33&gt;2,"в "&amp;ROUND(D33/C33,1)&amp;" раза",D33/C33*100))))</f>
        <v>100</v>
      </c>
      <c r="F33" s="6"/>
      <c r="G33" s="6"/>
      <c r="H33" s="6"/>
      <c r="I33" s="6"/>
      <c r="J33" s="6"/>
    </row>
    <row r="34" spans="1:10" s="7" customFormat="1" ht="30">
      <c r="A34" s="52" t="s">
        <v>28</v>
      </c>
      <c r="B34" s="53" t="s">
        <v>29</v>
      </c>
      <c r="C34" s="54">
        <f>C35+C40+C43+C48</f>
        <v>1021.1999999999999</v>
      </c>
      <c r="D34" s="54">
        <f>D35+D40+D43+D48</f>
        <v>1021.1999999999999</v>
      </c>
      <c r="E34" s="54">
        <f t="shared" si="4"/>
        <v>100</v>
      </c>
      <c r="F34" s="6"/>
      <c r="G34" s="6"/>
      <c r="H34" s="6"/>
      <c r="I34" s="6"/>
      <c r="J34" s="6"/>
    </row>
    <row r="35" spans="1:10" s="7" customFormat="1" ht="28.5">
      <c r="A35" s="49" t="s">
        <v>30</v>
      </c>
      <c r="B35" s="50" t="s">
        <v>31</v>
      </c>
      <c r="C35" s="51">
        <f>C38+C36</f>
        <v>225</v>
      </c>
      <c r="D35" s="51">
        <f>D38+D36</f>
        <v>225</v>
      </c>
      <c r="E35" s="51">
        <f t="shared" si="4"/>
        <v>100</v>
      </c>
      <c r="F35" s="6"/>
      <c r="G35" s="6"/>
      <c r="H35" s="6"/>
      <c r="I35" s="6"/>
      <c r="J35" s="6"/>
    </row>
    <row r="36" spans="1:10" s="7" customFormat="1" ht="28.5">
      <c r="A36" s="67" t="s">
        <v>74</v>
      </c>
      <c r="B36" s="50" t="s">
        <v>75</v>
      </c>
      <c r="C36" s="51">
        <f>C37</f>
        <v>0</v>
      </c>
      <c r="D36" s="51">
        <f>D37</f>
        <v>0</v>
      </c>
      <c r="E36" s="51">
        <f>E37</f>
        <v>100</v>
      </c>
      <c r="F36" s="6"/>
      <c r="G36" s="6"/>
      <c r="H36" s="6"/>
      <c r="I36" s="6"/>
      <c r="J36" s="6"/>
    </row>
    <row r="37" spans="1:10" s="7" customFormat="1" ht="45">
      <c r="A37" s="66" t="s">
        <v>73</v>
      </c>
      <c r="B37" s="68" t="s">
        <v>76</v>
      </c>
      <c r="C37" s="29"/>
      <c r="D37" s="29"/>
      <c r="E37" s="29">
        <v>100</v>
      </c>
      <c r="F37" s="6"/>
      <c r="G37" s="6"/>
      <c r="H37" s="6"/>
      <c r="I37" s="6"/>
      <c r="J37" s="6"/>
    </row>
    <row r="38" spans="1:10" s="9" customFormat="1" ht="30">
      <c r="A38" s="64" t="s">
        <v>39</v>
      </c>
      <c r="B38" s="65" t="s">
        <v>33</v>
      </c>
      <c r="C38" s="48">
        <f>C39</f>
        <v>225</v>
      </c>
      <c r="D38" s="48">
        <f>D39</f>
        <v>225</v>
      </c>
      <c r="E38" s="48">
        <f t="shared" si="4"/>
        <v>100</v>
      </c>
      <c r="F38" s="8"/>
      <c r="G38" s="8"/>
      <c r="H38" s="8"/>
      <c r="I38" s="8"/>
      <c r="J38" s="8"/>
    </row>
    <row r="39" spans="1:10" ht="30">
      <c r="A39" s="30" t="s">
        <v>59</v>
      </c>
      <c r="B39" s="46" t="s">
        <v>60</v>
      </c>
      <c r="C39" s="29">
        <v>225</v>
      </c>
      <c r="D39" s="29">
        <v>225</v>
      </c>
      <c r="E39" s="29">
        <f t="shared" si="4"/>
        <v>100</v>
      </c>
    </row>
    <row r="40" spans="1:10" ht="30">
      <c r="A40" s="33" t="s">
        <v>40</v>
      </c>
      <c r="B40" s="55" t="s">
        <v>34</v>
      </c>
      <c r="C40" s="51">
        <f>C41</f>
        <v>168.7</v>
      </c>
      <c r="D40" s="51">
        <f>D41</f>
        <v>168.7</v>
      </c>
      <c r="E40" s="51">
        <f t="shared" si="4"/>
        <v>100</v>
      </c>
    </row>
    <row r="41" spans="1:10" ht="15">
      <c r="A41" s="31" t="s">
        <v>41</v>
      </c>
      <c r="B41" s="47" t="s">
        <v>35</v>
      </c>
      <c r="C41" s="48">
        <f>C42</f>
        <v>168.7</v>
      </c>
      <c r="D41" s="48">
        <f>D42</f>
        <v>168.7</v>
      </c>
      <c r="E41" s="48">
        <f t="shared" ref="E41" si="5">IF(C41=0,"-",IF(C41&lt;0,"-",IF(D41&lt;0,"-",IF(D41/C41&gt;2,"в "&amp;ROUND(D41/C41,1)&amp;" раза",D41/C41*100))))</f>
        <v>100</v>
      </c>
    </row>
    <row r="42" spans="1:10" ht="15">
      <c r="A42" s="30" t="s">
        <v>61</v>
      </c>
      <c r="B42" s="46" t="s">
        <v>95</v>
      </c>
      <c r="C42" s="29">
        <v>168.7</v>
      </c>
      <c r="D42" s="29">
        <v>168.7</v>
      </c>
      <c r="E42" s="25">
        <f t="shared" ref="E42:E44" si="6">IF(C42=0,"-",IF(C42&lt;0,"-",IF(D42&lt;0,"-",IF(D42/C42&gt;2,"в "&amp;ROUND(D42/C42,1)&amp;" раза",D42/C42*100))))</f>
        <v>100</v>
      </c>
    </row>
    <row r="43" spans="1:10" ht="30">
      <c r="A43" s="33" t="s">
        <v>42</v>
      </c>
      <c r="B43" s="55" t="s">
        <v>36</v>
      </c>
      <c r="C43" s="51">
        <f>C44+C46</f>
        <v>87.1</v>
      </c>
      <c r="D43" s="51">
        <f>D44+D46</f>
        <v>87.1</v>
      </c>
      <c r="E43" s="34">
        <f t="shared" si="6"/>
        <v>100</v>
      </c>
    </row>
    <row r="44" spans="1:10" ht="27.75" customHeight="1">
      <c r="A44" s="31" t="s">
        <v>43</v>
      </c>
      <c r="B44" s="47" t="s">
        <v>37</v>
      </c>
      <c r="C44" s="48">
        <f>C45</f>
        <v>0.3</v>
      </c>
      <c r="D44" s="48">
        <f>D45</f>
        <v>0.3</v>
      </c>
      <c r="E44" s="48">
        <f t="shared" si="6"/>
        <v>100</v>
      </c>
    </row>
    <row r="45" spans="1:10" ht="29.25" customHeight="1">
      <c r="A45" s="30" t="s">
        <v>62</v>
      </c>
      <c r="B45" s="46" t="s">
        <v>65</v>
      </c>
      <c r="C45" s="29">
        <v>0.3</v>
      </c>
      <c r="D45" s="29">
        <v>0.3</v>
      </c>
      <c r="E45" s="25">
        <f t="shared" ref="E45:E46" si="7">IF(C45=0,"-",IF(C45&lt;0,"-",IF(D45&lt;0,"-",IF(D45/C45&gt;2,"в "&amp;ROUND(D45/C45,1)&amp;" раза",D45/C45*100))))</f>
        <v>100</v>
      </c>
    </row>
    <row r="46" spans="1:10" ht="60">
      <c r="A46" s="31" t="s">
        <v>64</v>
      </c>
      <c r="B46" s="47" t="s">
        <v>96</v>
      </c>
      <c r="C46" s="48">
        <f>C47</f>
        <v>86.8</v>
      </c>
      <c r="D46" s="48">
        <f>D47</f>
        <v>86.8</v>
      </c>
      <c r="E46" s="48">
        <f t="shared" si="7"/>
        <v>100</v>
      </c>
    </row>
    <row r="47" spans="1:10" s="11" customFormat="1" ht="58.5" customHeight="1">
      <c r="A47" s="30" t="s">
        <v>63</v>
      </c>
      <c r="B47" s="46" t="s">
        <v>97</v>
      </c>
      <c r="C47" s="29">
        <v>86.8</v>
      </c>
      <c r="D47" s="29">
        <v>86.8</v>
      </c>
      <c r="E47" s="25">
        <f t="shared" ref="E47" si="8">IF(C47=0,"-",IF(C47&lt;0,"-",IF(D47&lt;0,"-",IF(D47/C47&gt;2,"в "&amp;ROUND(D47/C47,1)&amp;" раза",D47/C47*100))))</f>
        <v>100</v>
      </c>
      <c r="F47" s="10"/>
      <c r="G47" s="10"/>
      <c r="H47" s="10"/>
      <c r="I47" s="10"/>
      <c r="J47" s="10"/>
    </row>
    <row r="48" spans="1:10" ht="15">
      <c r="A48" s="33" t="s">
        <v>44</v>
      </c>
      <c r="B48" s="55" t="s">
        <v>38</v>
      </c>
      <c r="C48" s="51">
        <f>C49+C51</f>
        <v>540.4</v>
      </c>
      <c r="D48" s="51">
        <f>D49+D51</f>
        <v>540.4</v>
      </c>
      <c r="E48" s="34">
        <f>E49</f>
        <v>100</v>
      </c>
    </row>
    <row r="49" spans="1:5" ht="60">
      <c r="A49" s="31" t="s">
        <v>68</v>
      </c>
      <c r="B49" s="47" t="s">
        <v>69</v>
      </c>
      <c r="C49" s="48">
        <f>C50</f>
        <v>540.4</v>
      </c>
      <c r="D49" s="48">
        <f>D50</f>
        <v>540.4</v>
      </c>
      <c r="E49" s="48">
        <v>100</v>
      </c>
    </row>
    <row r="50" spans="1:5" ht="75">
      <c r="A50" s="30" t="s">
        <v>66</v>
      </c>
      <c r="B50" s="46" t="s">
        <v>67</v>
      </c>
      <c r="C50" s="29">
        <v>540.4</v>
      </c>
      <c r="D50" s="29">
        <v>540.4</v>
      </c>
      <c r="E50" s="25">
        <v>100</v>
      </c>
    </row>
    <row r="51" spans="1:5" ht="30">
      <c r="A51" s="31" t="s">
        <v>77</v>
      </c>
      <c r="B51" s="47" t="s">
        <v>79</v>
      </c>
      <c r="C51" s="48">
        <f>C52</f>
        <v>0</v>
      </c>
      <c r="D51" s="48">
        <f>D52</f>
        <v>0</v>
      </c>
      <c r="E51" s="48">
        <f>E52</f>
        <v>0</v>
      </c>
    </row>
    <row r="52" spans="1:5" ht="37.5" customHeight="1">
      <c r="A52" s="70" t="s">
        <v>78</v>
      </c>
      <c r="B52" s="46" t="s">
        <v>80</v>
      </c>
      <c r="C52" s="29">
        <v>0</v>
      </c>
      <c r="D52" s="29">
        <v>0</v>
      </c>
      <c r="E52" s="25">
        <v>0</v>
      </c>
    </row>
    <row r="53" spans="1:5">
      <c r="B53" s="69"/>
    </row>
  </sheetData>
  <autoFilter ref="A9:J52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Светлана Васильевна Грачева</cp:lastModifiedBy>
  <cp:lastPrinted>2022-03-17T07:53:41Z</cp:lastPrinted>
  <dcterms:created xsi:type="dcterms:W3CDTF">2021-04-13T11:54:42Z</dcterms:created>
  <dcterms:modified xsi:type="dcterms:W3CDTF">2022-03-29T11:42:50Z</dcterms:modified>
</cp:coreProperties>
</file>